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35" windowWidth="15360" windowHeight="10680" activeTab="0"/>
  </bookViews>
  <sheets>
    <sheet name="MEHF - stønadsbudsjett 31.12.15" sheetId="1" r:id="rId1"/>
    <sheet name="Ark4" sheetId="2" r:id="rId2"/>
    <sheet name="Ark5" sheetId="3" r:id="rId3"/>
    <sheet name="Ark6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4" sheetId="11" r:id="rId11"/>
    <sheet name="Ark15" sheetId="12" r:id="rId12"/>
    <sheet name="Ark16" sheetId="13" r:id="rId13"/>
  </sheets>
  <definedNames/>
  <calcPr fullCalcOnLoad="1"/>
</workbook>
</file>

<file path=xl/sharedStrings.xml><?xml version="1.0" encoding="utf-8"?>
<sst xmlns="http://schemas.openxmlformats.org/spreadsheetml/2006/main" count="163" uniqueCount="56">
  <si>
    <t>Fylke</t>
  </si>
  <si>
    <t>Folketall</t>
  </si>
  <si>
    <t>Ulike</t>
  </si>
  <si>
    <t>%-vis</t>
  </si>
  <si>
    <t>Innkjøp</t>
  </si>
  <si>
    <t xml:space="preserve">Innkjøp </t>
  </si>
  <si>
    <t>Kjøp</t>
  </si>
  <si>
    <t xml:space="preserve">Kjøp av </t>
  </si>
  <si>
    <t>Kjøp av</t>
  </si>
  <si>
    <t>betjente</t>
  </si>
  <si>
    <t xml:space="preserve">betjente </t>
  </si>
  <si>
    <t>endring</t>
  </si>
  <si>
    <t>hj.midler</t>
  </si>
  <si>
    <t>tjenester</t>
  </si>
  <si>
    <t>brukere</t>
  </si>
  <si>
    <t>i 1000 kr</t>
  </si>
  <si>
    <t>innkjøp</t>
  </si>
  <si>
    <t>pr innb.</t>
  </si>
  <si>
    <t>pr bruker</t>
  </si>
  <si>
    <t>tjen.kjøp</t>
  </si>
  <si>
    <t xml:space="preserve">i kr pr </t>
  </si>
  <si>
    <t>i kr pr</t>
  </si>
  <si>
    <t>utlån</t>
  </si>
  <si>
    <t>pr 1000</t>
  </si>
  <si>
    <t>innbygg.</t>
  </si>
  <si>
    <t>bruker</t>
  </si>
  <si>
    <t>PROSJEKTFYLKER</t>
  </si>
  <si>
    <t>Østfold</t>
  </si>
  <si>
    <t>Buskerud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</si>
  <si>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</si>
  <si>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</si>
  <si>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</si>
  <si>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</si>
  <si>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</si>
  <si>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</si>
  <si>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</si>
  <si>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</si>
  <si>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Troms</t>
  </si>
  <si>
    <t>Total/gjen.snitt</t>
  </si>
  <si>
    <t>Hedmark</t>
  </si>
  <si>
    <t>Oppland</t>
  </si>
  <si>
    <t>Vestfold</t>
  </si>
  <si>
    <t>Nord-Trøndelag</t>
  </si>
  <si>
    <t>Nordland</t>
  </si>
  <si>
    <t>Finnmark</t>
  </si>
  <si>
    <t>totalt</t>
  </si>
  <si>
    <t>Ved fordeling pr bruker tas brukertallene fra kolonnene Ulike betjente brukere utlån</t>
  </si>
  <si>
    <t>service</t>
  </si>
  <si>
    <t>konsult.</t>
  </si>
  <si>
    <t>MEHF</t>
  </si>
  <si>
    <t>Oslo/Akershus</t>
  </si>
  <si>
    <t>Oslo/Àkershus</t>
  </si>
  <si>
    <t>14/15</t>
  </si>
  <si>
    <t>LANDSOVERSIKT FOR INNKJØP OG UTLÅN AV HJELPEMIDLER SAMT KJØP AV TJENESTER PÅ STØNADSBUDSJETTET PR 31.12.2015</t>
  </si>
  <si>
    <t>31.12.2014+D10</t>
  </si>
  <si>
    <t>MEHF 08.01.2016  G.Amundsen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</si>
</sst>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000"/>
    <numFmt numFmtId="175" formatCode="0.000"/>
    <numFmt numFmtId="176" formatCode="0.0"/>
    <numFmt numFmtId="177" formatCode="_ * #,##0.000_ ;_ * \-#,##0.000_ ;_ * &quot;-&quot;??_ ;_ @_ "/>
    <numFmt numFmtId="178" formatCode="_ * #,##0.0000_ ;_ * \-#,##0.0000_ ;_ * &quot;-&quot;??_ ;_ @_ "/>
    <numFmt numFmtId="179" formatCode="0.00000"/>
    <numFmt numFmtId="180" formatCode="0.000000"/>
    <numFmt numFmtId="181" formatCode="dd/mm/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173" fontId="4" fillId="0" borderId="0" xfId="41" applyNumberFormat="1" applyFont="1" applyAlignment="1">
      <alignment/>
    </xf>
    <xf numFmtId="176" fontId="4" fillId="0" borderId="0" xfId="0" applyNumberFormat="1" applyFont="1" applyAlignment="1">
      <alignment/>
    </xf>
    <xf numFmtId="172" fontId="4" fillId="0" borderId="0" xfId="41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2" fontId="5" fillId="0" borderId="0" xfId="41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3" fontId="5" fillId="0" borderId="0" xfId="41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3" fontId="4" fillId="0" borderId="0" xfId="41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3" fontId="4" fillId="33" borderId="0" xfId="41" applyNumberFormat="1" applyFont="1" applyFill="1" applyAlignment="1">
      <alignment/>
    </xf>
    <xf numFmtId="173" fontId="4" fillId="33" borderId="0" xfId="41" applyNumberFormat="1" applyFont="1" applyFill="1" applyAlignment="1">
      <alignment/>
    </xf>
    <xf numFmtId="173" fontId="4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172" fontId="4" fillId="0" borderId="0" xfId="41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3" fontId="5" fillId="0" borderId="0" xfId="41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81" fontId="4" fillId="33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43" fontId="0" fillId="0" borderId="0" xfId="41" applyFont="1" applyAlignment="1">
      <alignment/>
    </xf>
    <xf numFmtId="176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3" fontId="5" fillId="0" borderId="0" xfId="41" applyNumberFormat="1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2" fontId="5" fillId="0" borderId="0" xfId="41" applyNumberFormat="1" applyFont="1" applyFill="1" applyAlignment="1">
      <alignment/>
    </xf>
    <xf numFmtId="173" fontId="5" fillId="0" borderId="0" xfId="41" applyNumberFormat="1" applyFont="1" applyFill="1" applyAlignment="1">
      <alignment/>
    </xf>
    <xf numFmtId="172" fontId="5" fillId="0" borderId="0" xfId="41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3" fontId="5" fillId="33" borderId="0" xfId="41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3" fontId="4" fillId="0" borderId="0" xfId="0" applyNumberFormat="1" applyFont="1" applyAlignment="1">
      <alignment/>
    </xf>
    <xf numFmtId="173" fontId="5" fillId="33" borderId="0" xfId="41" applyNumberFormat="1" applyFont="1" applyFill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1">
      <selection activeCell="A21" sqref="A21:IV21"/>
    </sheetView>
  </sheetViews>
  <sheetFormatPr defaultColWidth="9.140625" defaultRowHeight="12.75"/>
  <cols>
    <col min="1" max="1" width="15.28125" style="0" customWidth="1"/>
    <col min="2" max="2" width="9.28125" style="0" customWidth="1"/>
    <col min="3" max="3" width="7.421875" style="0" customWidth="1"/>
    <col min="4" max="4" width="7.00390625" style="0" customWidth="1"/>
    <col min="5" max="5" width="7.421875" style="0" customWidth="1"/>
    <col min="6" max="6" width="7.28125" style="0" customWidth="1"/>
    <col min="7" max="13" width="7.00390625" style="0" customWidth="1"/>
    <col min="14" max="16" width="7.421875" style="0" customWidth="1"/>
    <col min="17" max="17" width="14.140625" style="0" customWidth="1"/>
    <col min="18" max="19" width="8.7109375" style="0" customWidth="1"/>
    <col min="20" max="22" width="6.7109375" style="0" customWidth="1"/>
    <col min="23" max="23" width="8.28125" style="0" customWidth="1"/>
    <col min="24" max="25" width="7.8515625" style="0" customWidth="1"/>
    <col min="26" max="27" width="7.421875" style="0" customWidth="1"/>
    <col min="28" max="28" width="8.140625" style="0" customWidth="1"/>
    <col min="29" max="30" width="7.00390625" style="0" customWidth="1"/>
    <col min="31" max="31" width="7.8515625" style="0" customWidth="1"/>
    <col min="32" max="32" width="15.28125" style="0" hidden="1" customWidth="1"/>
    <col min="33" max="33" width="7.28125" style="0" customWidth="1"/>
    <col min="34" max="34" width="1.8515625" style="0" customWidth="1"/>
    <col min="35" max="36" width="9.140625" style="0" hidden="1" customWidth="1"/>
    <col min="37" max="37" width="6.57421875" style="0" hidden="1" customWidth="1"/>
    <col min="38" max="40" width="7.00390625" style="0" hidden="1" customWidth="1"/>
    <col min="41" max="42" width="7.421875" style="0" hidden="1" customWidth="1"/>
    <col min="43" max="43" width="7.28125" style="0" hidden="1" customWidth="1"/>
    <col min="44" max="48" width="9.140625" style="0" hidden="1" customWidth="1"/>
  </cols>
  <sheetData>
    <row r="1" ht="12.75">
      <c r="A1" s="1" t="s">
        <v>49</v>
      </c>
    </row>
    <row r="2" spans="1:30" ht="12.7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29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43" s="29" customFormat="1" ht="12.75">
      <c r="A6" s="1" t="s">
        <v>0</v>
      </c>
      <c r="B6" s="13" t="s">
        <v>1</v>
      </c>
      <c r="C6" s="16" t="s">
        <v>2</v>
      </c>
      <c r="D6" s="1" t="s">
        <v>2</v>
      </c>
      <c r="E6" s="16" t="s">
        <v>2</v>
      </c>
      <c r="F6" s="1" t="s">
        <v>2</v>
      </c>
      <c r="G6" s="1" t="s">
        <v>3</v>
      </c>
      <c r="H6" s="1" t="s">
        <v>2</v>
      </c>
      <c r="I6" s="1" t="s">
        <v>2</v>
      </c>
      <c r="J6" s="1" t="s">
        <v>3</v>
      </c>
      <c r="K6" s="1" t="s">
        <v>2</v>
      </c>
      <c r="L6" s="1" t="s">
        <v>2</v>
      </c>
      <c r="M6" s="1" t="s">
        <v>3</v>
      </c>
      <c r="N6" s="1" t="s">
        <v>2</v>
      </c>
      <c r="O6" s="1" t="s">
        <v>2</v>
      </c>
      <c r="P6" s="1" t="s">
        <v>3</v>
      </c>
      <c r="Q6" s="1" t="s">
        <v>0</v>
      </c>
      <c r="R6" s="16" t="s">
        <v>4</v>
      </c>
      <c r="S6" s="16" t="s">
        <v>4</v>
      </c>
      <c r="T6" s="1" t="s">
        <v>3</v>
      </c>
      <c r="U6" s="1" t="s">
        <v>4</v>
      </c>
      <c r="V6" s="1" t="s">
        <v>5</v>
      </c>
      <c r="W6" s="1" t="s">
        <v>4</v>
      </c>
      <c r="X6" s="1" t="s">
        <v>4</v>
      </c>
      <c r="Y6" s="1" t="s">
        <v>3</v>
      </c>
      <c r="Z6" s="16" t="s">
        <v>6</v>
      </c>
      <c r="AA6" s="16" t="s">
        <v>6</v>
      </c>
      <c r="AB6" s="1" t="s">
        <v>3</v>
      </c>
      <c r="AC6" s="1" t="s">
        <v>7</v>
      </c>
      <c r="AD6" s="1" t="s">
        <v>8</v>
      </c>
      <c r="AE6" s="1" t="s">
        <v>8</v>
      </c>
      <c r="AF6" s="1" t="s">
        <v>8</v>
      </c>
      <c r="AG6" s="1" t="s">
        <v>3</v>
      </c>
      <c r="AH6" s="3"/>
      <c r="AI6" s="17"/>
      <c r="AJ6" s="17"/>
      <c r="AK6" s="22"/>
      <c r="AL6" s="22"/>
      <c r="AM6" s="22"/>
      <c r="AN6" s="22"/>
      <c r="AO6" s="2"/>
      <c r="AP6" s="2"/>
      <c r="AQ6" s="3"/>
    </row>
    <row r="7" spans="1:43" s="29" customFormat="1" ht="12.75">
      <c r="A7" s="1"/>
      <c r="B7" s="13"/>
      <c r="C7" s="16" t="s">
        <v>9</v>
      </c>
      <c r="D7" s="1" t="s">
        <v>10</v>
      </c>
      <c r="E7" s="16" t="s">
        <v>9</v>
      </c>
      <c r="F7" s="1" t="s">
        <v>9</v>
      </c>
      <c r="G7" s="1" t="s">
        <v>11</v>
      </c>
      <c r="H7" s="1" t="s">
        <v>9</v>
      </c>
      <c r="I7" s="1" t="s">
        <v>9</v>
      </c>
      <c r="J7" s="1" t="s">
        <v>11</v>
      </c>
      <c r="K7" s="1" t="s">
        <v>9</v>
      </c>
      <c r="L7" s="1" t="s">
        <v>9</v>
      </c>
      <c r="M7" s="1" t="s">
        <v>11</v>
      </c>
      <c r="N7" s="1" t="s">
        <v>9</v>
      </c>
      <c r="O7" s="1" t="s">
        <v>9</v>
      </c>
      <c r="P7" s="1" t="s">
        <v>11</v>
      </c>
      <c r="Q7" s="1"/>
      <c r="R7" s="16" t="s">
        <v>12</v>
      </c>
      <c r="S7" s="16" t="s">
        <v>12</v>
      </c>
      <c r="T7" s="1" t="s">
        <v>11</v>
      </c>
      <c r="U7" s="1" t="s">
        <v>12</v>
      </c>
      <c r="V7" s="1" t="s">
        <v>12</v>
      </c>
      <c r="W7" s="1" t="s">
        <v>12</v>
      </c>
      <c r="X7" s="1" t="s">
        <v>12</v>
      </c>
      <c r="Y7" s="1" t="s">
        <v>11</v>
      </c>
      <c r="Z7" s="16" t="s">
        <v>13</v>
      </c>
      <c r="AA7" s="16" t="s">
        <v>13</v>
      </c>
      <c r="AB7" s="1" t="s">
        <v>11</v>
      </c>
      <c r="AC7" s="1" t="s">
        <v>13</v>
      </c>
      <c r="AD7" s="1" t="s">
        <v>13</v>
      </c>
      <c r="AE7" s="1" t="s">
        <v>13</v>
      </c>
      <c r="AF7" s="1" t="s">
        <v>13</v>
      </c>
      <c r="AG7" s="1" t="s">
        <v>11</v>
      </c>
      <c r="AH7"/>
      <c r="AI7"/>
      <c r="AJ7"/>
      <c r="AK7"/>
      <c r="AL7"/>
      <c r="AM7"/>
      <c r="AN7"/>
      <c r="AO7"/>
      <c r="AP7"/>
      <c r="AQ7"/>
    </row>
    <row r="8" spans="1:43" s="29" customFormat="1" ht="12.75">
      <c r="A8" s="1"/>
      <c r="B8" s="13"/>
      <c r="C8" s="16" t="s">
        <v>14</v>
      </c>
      <c r="D8" s="1" t="s">
        <v>14</v>
      </c>
      <c r="E8" s="16" t="s">
        <v>14</v>
      </c>
      <c r="F8" s="1" t="s">
        <v>14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9</v>
      </c>
      <c r="Q8" s="1"/>
      <c r="R8" s="16" t="s">
        <v>15</v>
      </c>
      <c r="S8" s="16" t="s">
        <v>15</v>
      </c>
      <c r="T8" s="1" t="s">
        <v>16</v>
      </c>
      <c r="U8" s="12" t="s">
        <v>17</v>
      </c>
      <c r="V8" s="12" t="s">
        <v>17</v>
      </c>
      <c r="W8" s="12" t="s">
        <v>18</v>
      </c>
      <c r="X8" s="12" t="s">
        <v>18</v>
      </c>
      <c r="Y8" s="12" t="s">
        <v>18</v>
      </c>
      <c r="Z8" s="16" t="s">
        <v>15</v>
      </c>
      <c r="AA8" s="16" t="s">
        <v>15</v>
      </c>
      <c r="AB8" s="1" t="s">
        <v>19</v>
      </c>
      <c r="AC8" s="1" t="s">
        <v>20</v>
      </c>
      <c r="AD8" s="1" t="s">
        <v>21</v>
      </c>
      <c r="AE8" s="1" t="s">
        <v>21</v>
      </c>
      <c r="AF8" s="1" t="s">
        <v>21</v>
      </c>
      <c r="AG8" s="1" t="s">
        <v>19</v>
      </c>
      <c r="AH8"/>
      <c r="AI8"/>
      <c r="AJ8"/>
      <c r="AK8"/>
      <c r="AL8"/>
      <c r="AM8"/>
      <c r="AN8"/>
      <c r="AO8"/>
      <c r="AP8"/>
      <c r="AQ8"/>
    </row>
    <row r="9" spans="1:43" s="29" customFormat="1" ht="12.75">
      <c r="A9" s="13"/>
      <c r="B9" s="13"/>
      <c r="C9" s="20" t="s">
        <v>22</v>
      </c>
      <c r="D9" s="1" t="s">
        <v>23</v>
      </c>
      <c r="E9" s="20" t="s">
        <v>22</v>
      </c>
      <c r="F9" s="1" t="s">
        <v>23</v>
      </c>
      <c r="G9" s="1" t="s">
        <v>22</v>
      </c>
      <c r="H9" s="1" t="s">
        <v>47</v>
      </c>
      <c r="I9" s="1" t="s">
        <v>47</v>
      </c>
      <c r="J9" s="1" t="s">
        <v>47</v>
      </c>
      <c r="K9" s="1" t="s">
        <v>48</v>
      </c>
      <c r="L9" s="1" t="s">
        <v>48</v>
      </c>
      <c r="M9" s="1" t="s">
        <v>48</v>
      </c>
      <c r="N9" s="1" t="s">
        <v>45</v>
      </c>
      <c r="O9" s="1" t="s">
        <v>45</v>
      </c>
      <c r="P9" s="1" t="s">
        <v>14</v>
      </c>
      <c r="Q9" s="1"/>
      <c r="R9" s="30">
        <v>42369</v>
      </c>
      <c r="S9" s="30">
        <v>42004</v>
      </c>
      <c r="T9" s="23" t="s">
        <v>52</v>
      </c>
      <c r="U9" s="30">
        <v>42369</v>
      </c>
      <c r="V9" s="31">
        <v>42004</v>
      </c>
      <c r="W9" s="30">
        <v>42369</v>
      </c>
      <c r="X9" s="31">
        <v>42004</v>
      </c>
      <c r="Y9" s="23" t="s">
        <v>52</v>
      </c>
      <c r="Z9" s="30">
        <v>42369</v>
      </c>
      <c r="AA9" s="30">
        <v>42004</v>
      </c>
      <c r="AB9" s="23" t="s">
        <v>52</v>
      </c>
      <c r="AC9" s="1" t="s">
        <v>24</v>
      </c>
      <c r="AD9" s="1" t="s">
        <v>24</v>
      </c>
      <c r="AE9" s="1" t="s">
        <v>25</v>
      </c>
      <c r="AF9" s="12" t="s">
        <v>25</v>
      </c>
      <c r="AG9" s="1" t="s">
        <v>18</v>
      </c>
      <c r="AH9"/>
      <c r="AI9"/>
      <c r="AJ9"/>
      <c r="AK9"/>
      <c r="AL9"/>
      <c r="AM9"/>
      <c r="AN9"/>
      <c r="AO9"/>
      <c r="AP9"/>
      <c r="AQ9"/>
    </row>
    <row r="10" spans="1:43" s="29" customFormat="1" ht="12.75">
      <c r="A10" s="13"/>
      <c r="B10" s="13"/>
      <c r="C10" s="30">
        <v>42369</v>
      </c>
      <c r="D10" s="30">
        <v>42369</v>
      </c>
      <c r="E10" s="30">
        <v>42004</v>
      </c>
      <c r="F10" s="31" t="s">
        <v>54</v>
      </c>
      <c r="G10" s="23" t="s">
        <v>52</v>
      </c>
      <c r="H10" s="30">
        <v>42369</v>
      </c>
      <c r="I10" s="31">
        <v>42004</v>
      </c>
      <c r="J10" s="31">
        <v>42369</v>
      </c>
      <c r="K10" s="30">
        <v>42369</v>
      </c>
      <c r="L10" s="31">
        <v>42004</v>
      </c>
      <c r="M10" s="23" t="s">
        <v>52</v>
      </c>
      <c r="N10" s="30">
        <v>42369</v>
      </c>
      <c r="O10" s="31">
        <v>42004</v>
      </c>
      <c r="P10" s="23" t="s">
        <v>52</v>
      </c>
      <c r="Q10" s="1"/>
      <c r="R10" s="16"/>
      <c r="S10" s="16"/>
      <c r="T10" s="1"/>
      <c r="U10" s="1"/>
      <c r="V10" s="1"/>
      <c r="W10" s="1"/>
      <c r="X10" s="1"/>
      <c r="Y10" s="1"/>
      <c r="Z10" s="16"/>
      <c r="AA10" s="16"/>
      <c r="AB10" s="1"/>
      <c r="AC10" s="30">
        <v>42369</v>
      </c>
      <c r="AD10" s="31">
        <v>42004</v>
      </c>
      <c r="AE10" s="30">
        <v>42369</v>
      </c>
      <c r="AF10" s="31">
        <v>42369</v>
      </c>
      <c r="AG10" s="23" t="s">
        <v>52</v>
      </c>
      <c r="AH10"/>
      <c r="AI10"/>
      <c r="AJ10"/>
      <c r="AK10"/>
      <c r="AL10"/>
      <c r="AM10"/>
      <c r="AN10"/>
      <c r="AO10"/>
      <c r="AP10"/>
      <c r="AQ10"/>
    </row>
    <row r="11" spans="1:43" s="29" customFormat="1" ht="12.75">
      <c r="A11" s="13"/>
      <c r="B11" s="13"/>
      <c r="C11" s="16"/>
      <c r="D11" s="1"/>
      <c r="E11" s="2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 t="s">
        <v>26</v>
      </c>
      <c r="R11" s="16"/>
      <c r="S11" s="16"/>
      <c r="T11" s="1"/>
      <c r="U11" s="1"/>
      <c r="V11" s="1"/>
      <c r="W11" s="1"/>
      <c r="X11" s="1"/>
      <c r="Y11" s="1"/>
      <c r="Z11" s="16"/>
      <c r="AA11" s="16"/>
      <c r="AB11" s="1"/>
      <c r="AC11" s="1"/>
      <c r="AD11" s="1"/>
      <c r="AE11" s="1"/>
      <c r="AF11" s="1"/>
      <c r="AG11" s="1"/>
      <c r="AH11"/>
      <c r="AI11"/>
      <c r="AJ11"/>
      <c r="AK11"/>
      <c r="AL11"/>
      <c r="AM11"/>
      <c r="AN11"/>
      <c r="AO11"/>
      <c r="AP11"/>
      <c r="AQ11"/>
    </row>
    <row r="12" spans="1:43" s="29" customFormat="1" ht="12.75">
      <c r="A12" s="26" t="s">
        <v>27</v>
      </c>
      <c r="B12" s="14">
        <v>287002</v>
      </c>
      <c r="C12" s="17">
        <v>7660</v>
      </c>
      <c r="D12" s="3">
        <f aca="true" t="shared" si="0" ref="D12:D22">SUM(C12/B12*1000)</f>
        <v>26.68970947937645</v>
      </c>
      <c r="E12" s="17">
        <v>7513</v>
      </c>
      <c r="F12" s="4">
        <f aca="true" t="shared" si="1" ref="F12:F17">SUM(E12/B12*1000)</f>
        <v>26.177517926704343</v>
      </c>
      <c r="G12" s="4">
        <f aca="true" t="shared" si="2" ref="G12:G17">SUM(C12/E12*100-100)</f>
        <v>1.956608545188331</v>
      </c>
      <c r="H12" s="2">
        <v>1243</v>
      </c>
      <c r="I12" s="2">
        <v>1274</v>
      </c>
      <c r="J12" s="4">
        <f>H12/I12*100-100</f>
        <v>-2.4332810047095705</v>
      </c>
      <c r="K12" s="2">
        <v>1385</v>
      </c>
      <c r="L12" s="2">
        <v>1285</v>
      </c>
      <c r="M12" s="4">
        <f>K12/L12*100-100</f>
        <v>7.782101167315176</v>
      </c>
      <c r="N12" s="2">
        <f>C12+H12+K12</f>
        <v>10288</v>
      </c>
      <c r="O12" s="2">
        <f>E12+I12+L12</f>
        <v>10072</v>
      </c>
      <c r="P12" s="4">
        <f>N12/O12*100-100</f>
        <v>2.1445591739475844</v>
      </c>
      <c r="Q12" s="1" t="s">
        <v>27</v>
      </c>
      <c r="R12" s="17">
        <v>143318</v>
      </c>
      <c r="S12" s="17">
        <v>131872</v>
      </c>
      <c r="T12" s="4">
        <f aca="true" t="shared" si="3" ref="T12:T17">SUM(R12/S12*100-100)</f>
        <v>8.67962873089057</v>
      </c>
      <c r="U12" s="2">
        <f aca="true" t="shared" si="4" ref="U12:U17">SUM(R12/B12*1000)</f>
        <v>499.3623737813674</v>
      </c>
      <c r="V12" s="2">
        <f aca="true" t="shared" si="5" ref="V12:V17">S12/B12*1000</f>
        <v>459.48111859847666</v>
      </c>
      <c r="W12" s="2">
        <f aca="true" t="shared" si="6" ref="W12:W17">SUM(R12/C12*1000)</f>
        <v>18709.921671018274</v>
      </c>
      <c r="X12" s="2">
        <f aca="true" t="shared" si="7" ref="X12:X17">S12/E12*1000</f>
        <v>17552.508984426993</v>
      </c>
      <c r="Y12" s="4">
        <f>W12/X12*100-100</f>
        <v>6.594001391015752</v>
      </c>
      <c r="Z12" s="17">
        <v>3383</v>
      </c>
      <c r="AA12" s="17">
        <v>3279</v>
      </c>
      <c r="AB12" s="4">
        <f>SUM(Z12/AA12*100-100)</f>
        <v>3.1716986886245877</v>
      </c>
      <c r="AC12" s="9">
        <f aca="true" t="shared" si="8" ref="AC12:AC30">SUM(Z12/B12*1000)</f>
        <v>11.787374304011818</v>
      </c>
      <c r="AD12" s="9">
        <f aca="true" t="shared" si="9" ref="AD12:AD30">SUM(AA12/B12*1000)</f>
        <v>11.425007491236995</v>
      </c>
      <c r="AE12" s="2">
        <f aca="true" t="shared" si="10" ref="AE12:AE30">SUM(Z12/C12*1000)</f>
        <v>441.644908616188</v>
      </c>
      <c r="AF12" s="2">
        <f aca="true" t="shared" si="11" ref="AF12:AF30">(AA12/E12*1000)</f>
        <v>436.44349793690935</v>
      </c>
      <c r="AG12" s="3">
        <f aca="true" t="shared" si="12" ref="AG12:AG17">(AE12/AF12*100-100)</f>
        <v>1.1917718338950891</v>
      </c>
      <c r="AH12"/>
      <c r="AI12"/>
      <c r="AJ12"/>
      <c r="AK12"/>
      <c r="AL12"/>
      <c r="AM12"/>
      <c r="AN12"/>
      <c r="AO12"/>
      <c r="AP12"/>
      <c r="AQ12"/>
    </row>
    <row r="13" spans="1:33" s="45" customFormat="1" ht="11.25">
      <c r="A13" s="25" t="s">
        <v>50</v>
      </c>
      <c r="B13" s="14">
        <v>1232614</v>
      </c>
      <c r="C13" s="17">
        <v>26187</v>
      </c>
      <c r="D13" s="3">
        <f t="shared" si="0"/>
        <v>21.245093760090345</v>
      </c>
      <c r="E13" s="17">
        <v>24661</v>
      </c>
      <c r="F13" s="4">
        <f t="shared" si="1"/>
        <v>20.00707439636415</v>
      </c>
      <c r="G13" s="4">
        <f t="shared" si="2"/>
        <v>6.187908032926487</v>
      </c>
      <c r="H13" s="46">
        <v>4117</v>
      </c>
      <c r="I13" s="50">
        <v>4178</v>
      </c>
      <c r="J13" s="4">
        <f>H13/I13*100-100</f>
        <v>-1.4600287218764976</v>
      </c>
      <c r="K13" s="46">
        <v>4149</v>
      </c>
      <c r="L13" s="50">
        <v>3942</v>
      </c>
      <c r="M13" s="4">
        <f>K13/L13*100-100</f>
        <v>5.251141552511413</v>
      </c>
      <c r="N13" s="2">
        <f>C13+H13+K13</f>
        <v>34453</v>
      </c>
      <c r="O13" s="2">
        <f>E13+I13+L13</f>
        <v>32781</v>
      </c>
      <c r="P13" s="4">
        <f>N13/O13*100-100</f>
        <v>5.100515542539895</v>
      </c>
      <c r="Q13" s="45" t="s">
        <v>51</v>
      </c>
      <c r="R13" s="47">
        <v>501683</v>
      </c>
      <c r="S13" s="19">
        <v>496020</v>
      </c>
      <c r="T13" s="4">
        <f t="shared" si="3"/>
        <v>1.1416878351679287</v>
      </c>
      <c r="U13" s="2">
        <f t="shared" si="4"/>
        <v>407.0073843068471</v>
      </c>
      <c r="V13" s="2">
        <f t="shared" si="5"/>
        <v>402.4130830900833</v>
      </c>
      <c r="W13" s="2">
        <f t="shared" si="6"/>
        <v>19157.711841753542</v>
      </c>
      <c r="X13" s="2">
        <f t="shared" si="7"/>
        <v>20113.53959693443</v>
      </c>
      <c r="Y13" s="4">
        <f>W13/X13*100-100</f>
        <v>-4.752160854505036</v>
      </c>
      <c r="Z13" s="47">
        <v>16044</v>
      </c>
      <c r="AA13" s="19">
        <v>14866</v>
      </c>
      <c r="AB13" s="4">
        <f>SUM(Z13/AA13*100-100)</f>
        <v>7.924122157944311</v>
      </c>
      <c r="AC13" s="9">
        <f t="shared" si="8"/>
        <v>13.016240282846049</v>
      </c>
      <c r="AD13" s="9">
        <f t="shared" si="9"/>
        <v>12.06054774649647</v>
      </c>
      <c r="AE13" s="2">
        <f t="shared" si="10"/>
        <v>612.6704089815557</v>
      </c>
      <c r="AF13" s="2">
        <f t="shared" si="11"/>
        <v>602.814160009732</v>
      </c>
      <c r="AG13" s="3">
        <f t="shared" si="12"/>
        <v>1.6350393911889398</v>
      </c>
    </row>
    <row r="14" spans="1:43" s="29" customFormat="1" ht="12.75">
      <c r="A14" s="25" t="s">
        <v>39</v>
      </c>
      <c r="B14" s="14">
        <v>195218</v>
      </c>
      <c r="C14" s="17">
        <v>6226</v>
      </c>
      <c r="D14" s="3">
        <f t="shared" si="0"/>
        <v>31.892550891823504</v>
      </c>
      <c r="E14" s="17">
        <v>6165</v>
      </c>
      <c r="F14" s="4">
        <f t="shared" si="1"/>
        <v>31.580079705764838</v>
      </c>
      <c r="G14" s="4">
        <f t="shared" si="2"/>
        <v>0.9894566098945603</v>
      </c>
      <c r="H14" s="2">
        <v>687</v>
      </c>
      <c r="I14" s="2">
        <v>766</v>
      </c>
      <c r="J14" s="4">
        <f aca="true" t="shared" si="13" ref="J14:J30">H14/I14*100-100</f>
        <v>-10.313315926892955</v>
      </c>
      <c r="K14" s="2">
        <v>1092</v>
      </c>
      <c r="L14" s="2">
        <v>968</v>
      </c>
      <c r="M14" s="4">
        <f aca="true" t="shared" si="14" ref="M14:M30">K14/L14*100-100</f>
        <v>12.809917355371894</v>
      </c>
      <c r="N14" s="2">
        <f aca="true" t="shared" si="15" ref="N14:N30">C14+H14+K14</f>
        <v>8005</v>
      </c>
      <c r="O14" s="27">
        <f aca="true" t="shared" si="16" ref="O14:O29">E14+I14+L14</f>
        <v>7899</v>
      </c>
      <c r="P14" s="4">
        <f aca="true" t="shared" si="17" ref="P14:P30">N14/O14*100-100</f>
        <v>1.3419420179769475</v>
      </c>
      <c r="Q14" s="25" t="s">
        <v>39</v>
      </c>
      <c r="R14" s="17">
        <v>117174</v>
      </c>
      <c r="S14" s="17">
        <v>119113</v>
      </c>
      <c r="T14" s="4">
        <f t="shared" si="3"/>
        <v>-1.6278659760059782</v>
      </c>
      <c r="U14" s="2">
        <f t="shared" si="4"/>
        <v>600.2212910694711</v>
      </c>
      <c r="V14" s="2">
        <f t="shared" si="5"/>
        <v>610.1537768033686</v>
      </c>
      <c r="W14" s="2">
        <f t="shared" si="6"/>
        <v>18820.109219402508</v>
      </c>
      <c r="X14" s="27">
        <f t="shared" si="7"/>
        <v>19320.843471208434</v>
      </c>
      <c r="Y14" s="4">
        <f aca="true" t="shared" si="18" ref="Y14:Y30">W14/X14*100-100</f>
        <v>-2.5916790462699595</v>
      </c>
      <c r="Z14" s="17">
        <v>2537</v>
      </c>
      <c r="AA14" s="17">
        <v>2054</v>
      </c>
      <c r="AB14" s="4">
        <f aca="true" t="shared" si="19" ref="AB14:AB30">SUM(Z14/AA14*100-100)</f>
        <v>23.51509250243427</v>
      </c>
      <c r="AC14" s="9">
        <f t="shared" si="8"/>
        <v>12.995727852964379</v>
      </c>
      <c r="AD14" s="9">
        <f t="shared" si="9"/>
        <v>10.521570756794969</v>
      </c>
      <c r="AE14" s="2">
        <f t="shared" si="10"/>
        <v>407.4847414070029</v>
      </c>
      <c r="AF14" s="2">
        <f t="shared" si="11"/>
        <v>333.17112733171126</v>
      </c>
      <c r="AG14" s="3">
        <f t="shared" si="12"/>
        <v>22.304938207116493</v>
      </c>
      <c r="AH14"/>
      <c r="AI14"/>
      <c r="AJ14"/>
      <c r="AK14"/>
      <c r="AL14"/>
      <c r="AM14"/>
      <c r="AN14"/>
      <c r="AO14"/>
      <c r="AP14"/>
      <c r="AQ14"/>
    </row>
    <row r="15" spans="1:43" s="29" customFormat="1" ht="12.75">
      <c r="A15" s="25" t="s">
        <v>40</v>
      </c>
      <c r="B15" s="14">
        <v>188841</v>
      </c>
      <c r="C15" s="17">
        <v>6351</v>
      </c>
      <c r="D15" s="3">
        <f t="shared" si="0"/>
        <v>33.63146774270418</v>
      </c>
      <c r="E15" s="17">
        <v>6182</v>
      </c>
      <c r="F15" s="4">
        <f t="shared" si="1"/>
        <v>32.73653496857144</v>
      </c>
      <c r="G15" s="4">
        <f t="shared" si="2"/>
        <v>2.73374312520221</v>
      </c>
      <c r="H15" s="2">
        <v>686</v>
      </c>
      <c r="I15" s="2">
        <v>750</v>
      </c>
      <c r="J15" s="4">
        <f t="shared" si="13"/>
        <v>-8.533333333333331</v>
      </c>
      <c r="K15" s="2">
        <v>569</v>
      </c>
      <c r="L15" s="2">
        <v>400</v>
      </c>
      <c r="M15" s="4">
        <f t="shared" si="14"/>
        <v>42.25</v>
      </c>
      <c r="N15" s="2">
        <f t="shared" si="15"/>
        <v>7606</v>
      </c>
      <c r="O15" s="27">
        <f t="shared" si="16"/>
        <v>7332</v>
      </c>
      <c r="P15" s="4">
        <f t="shared" si="17"/>
        <v>3.7370430987452323</v>
      </c>
      <c r="Q15" s="25" t="s">
        <v>40</v>
      </c>
      <c r="R15" s="17">
        <v>97044</v>
      </c>
      <c r="S15" s="17">
        <v>95495</v>
      </c>
      <c r="T15" s="4">
        <f t="shared" si="3"/>
        <v>1.6220744541599004</v>
      </c>
      <c r="U15" s="2">
        <f t="shared" si="4"/>
        <v>513.8926398398653</v>
      </c>
      <c r="V15" s="2">
        <f t="shared" si="5"/>
        <v>505.6899719870155</v>
      </c>
      <c r="W15" s="2">
        <f t="shared" si="6"/>
        <v>15280.113367973547</v>
      </c>
      <c r="X15" s="27">
        <f t="shared" si="7"/>
        <v>15447.266256874798</v>
      </c>
      <c r="Y15" s="4">
        <f t="shared" si="18"/>
        <v>-1.082087186960095</v>
      </c>
      <c r="Z15" s="17">
        <v>2288</v>
      </c>
      <c r="AA15" s="17">
        <v>2839</v>
      </c>
      <c r="AB15" s="4">
        <f t="shared" si="19"/>
        <v>-19.408242338851707</v>
      </c>
      <c r="AC15" s="9">
        <f t="shared" si="8"/>
        <v>12.116012942104733</v>
      </c>
      <c r="AD15" s="9">
        <f t="shared" si="9"/>
        <v>15.033811513389571</v>
      </c>
      <c r="AE15" s="2">
        <f t="shared" si="10"/>
        <v>360.2582270508581</v>
      </c>
      <c r="AF15" s="2">
        <f t="shared" si="11"/>
        <v>459.23649304432223</v>
      </c>
      <c r="AG15" s="3">
        <f t="shared" si="12"/>
        <v>-21.552787614356987</v>
      </c>
      <c r="AH15"/>
      <c r="AI15"/>
      <c r="AJ15"/>
      <c r="AK15"/>
      <c r="AL15"/>
      <c r="AM15"/>
      <c r="AN15"/>
      <c r="AO15"/>
      <c r="AP15"/>
      <c r="AQ15"/>
    </row>
    <row r="16" spans="1:43" s="29" customFormat="1" ht="12.75">
      <c r="A16" s="25" t="s">
        <v>28</v>
      </c>
      <c r="B16" s="14">
        <v>275124</v>
      </c>
      <c r="C16" s="17">
        <v>7062</v>
      </c>
      <c r="D16" s="3">
        <f t="shared" si="0"/>
        <v>25.668425873424347</v>
      </c>
      <c r="E16" s="17">
        <v>7056</v>
      </c>
      <c r="F16" s="4">
        <f t="shared" si="1"/>
        <v>25.646617525188642</v>
      </c>
      <c r="G16" s="4">
        <f t="shared" si="2"/>
        <v>0.08503401360545126</v>
      </c>
      <c r="H16" s="2">
        <v>895</v>
      </c>
      <c r="I16" s="2">
        <v>1067</v>
      </c>
      <c r="J16" s="4">
        <f t="shared" si="13"/>
        <v>-16.119962511715087</v>
      </c>
      <c r="K16" s="2">
        <v>952</v>
      </c>
      <c r="L16" s="2">
        <v>758</v>
      </c>
      <c r="M16" s="4">
        <f t="shared" si="14"/>
        <v>25.59366754617413</v>
      </c>
      <c r="N16" s="2">
        <f t="shared" si="15"/>
        <v>8909</v>
      </c>
      <c r="O16" s="27">
        <f t="shared" si="16"/>
        <v>8881</v>
      </c>
      <c r="P16" s="4">
        <f t="shared" si="17"/>
        <v>0.3152798108321093</v>
      </c>
      <c r="Q16" s="25" t="s">
        <v>28</v>
      </c>
      <c r="R16" s="17">
        <v>137357</v>
      </c>
      <c r="S16" s="17">
        <v>131796</v>
      </c>
      <c r="T16" s="4">
        <f t="shared" si="3"/>
        <v>4.219399678290685</v>
      </c>
      <c r="U16" s="2">
        <f t="shared" si="4"/>
        <v>499.2548814352801</v>
      </c>
      <c r="V16" s="2">
        <f t="shared" si="5"/>
        <v>479.04217734548786</v>
      </c>
      <c r="W16" s="2">
        <f t="shared" si="6"/>
        <v>19450.155763239876</v>
      </c>
      <c r="X16" s="27">
        <f t="shared" si="7"/>
        <v>18678.571428571428</v>
      </c>
      <c r="Y16" s="4">
        <f t="shared" si="18"/>
        <v>4.130853034553823</v>
      </c>
      <c r="Z16" s="17">
        <v>2275</v>
      </c>
      <c r="AA16" s="17">
        <v>2073</v>
      </c>
      <c r="AB16" s="4">
        <f t="shared" si="19"/>
        <v>9.744331886155337</v>
      </c>
      <c r="AC16" s="9">
        <f t="shared" si="8"/>
        <v>8.268998706038005</v>
      </c>
      <c r="AD16" s="9">
        <f t="shared" si="9"/>
        <v>7.5347843154359495</v>
      </c>
      <c r="AE16" s="2">
        <f t="shared" si="10"/>
        <v>322.1467006513736</v>
      </c>
      <c r="AF16" s="2">
        <f t="shared" si="11"/>
        <v>293.7925170068027</v>
      </c>
      <c r="AG16" s="3">
        <f t="shared" si="12"/>
        <v>9.65109116237781</v>
      </c>
      <c r="AH16"/>
      <c r="AI16"/>
      <c r="AJ16"/>
      <c r="AK16"/>
      <c r="AL16"/>
      <c r="AM16"/>
      <c r="AN16"/>
      <c r="AO16"/>
      <c r="AP16"/>
      <c r="AQ16"/>
    </row>
    <row r="17" spans="1:43" s="29" customFormat="1" ht="12.75">
      <c r="A17" s="25" t="s">
        <v>41</v>
      </c>
      <c r="B17" s="14">
        <v>242891</v>
      </c>
      <c r="C17" s="17">
        <v>7734</v>
      </c>
      <c r="D17" s="3">
        <f t="shared" si="0"/>
        <v>31.84144328114257</v>
      </c>
      <c r="E17" s="17">
        <v>7069</v>
      </c>
      <c r="F17" s="4">
        <f t="shared" si="1"/>
        <v>29.103589676027518</v>
      </c>
      <c r="G17" s="4">
        <f t="shared" si="2"/>
        <v>9.407271184043012</v>
      </c>
      <c r="H17" s="2">
        <v>1405</v>
      </c>
      <c r="I17" s="2">
        <v>1314</v>
      </c>
      <c r="J17" s="4">
        <f t="shared" si="13"/>
        <v>6.925418569254191</v>
      </c>
      <c r="K17" s="2">
        <v>1371</v>
      </c>
      <c r="L17" s="2">
        <v>1286</v>
      </c>
      <c r="M17" s="4">
        <f t="shared" si="14"/>
        <v>6.609642301710721</v>
      </c>
      <c r="N17" s="2">
        <f t="shared" si="15"/>
        <v>10510</v>
      </c>
      <c r="O17" s="2">
        <f t="shared" si="16"/>
        <v>9669</v>
      </c>
      <c r="P17" s="4">
        <f t="shared" si="17"/>
        <v>8.697900506774232</v>
      </c>
      <c r="Q17" s="1" t="s">
        <v>41</v>
      </c>
      <c r="R17" s="17">
        <v>156068</v>
      </c>
      <c r="S17" s="17">
        <v>133912</v>
      </c>
      <c r="T17" s="4">
        <f t="shared" si="3"/>
        <v>16.545193858653448</v>
      </c>
      <c r="U17" s="2">
        <f t="shared" si="4"/>
        <v>642.5433630723246</v>
      </c>
      <c r="V17" s="2">
        <f t="shared" si="5"/>
        <v>551.3254916814539</v>
      </c>
      <c r="W17" s="2">
        <f t="shared" si="6"/>
        <v>20179.46728730282</v>
      </c>
      <c r="X17" s="2">
        <f t="shared" si="7"/>
        <v>18943.556372895742</v>
      </c>
      <c r="Y17" s="4">
        <f t="shared" si="18"/>
        <v>6.524175767626232</v>
      </c>
      <c r="Z17" s="17">
        <v>2416</v>
      </c>
      <c r="AA17" s="17">
        <v>2663</v>
      </c>
      <c r="AB17" s="4">
        <f t="shared" si="19"/>
        <v>-9.275253473526107</v>
      </c>
      <c r="AC17" s="9">
        <f t="shared" si="8"/>
        <v>9.946848586402956</v>
      </c>
      <c r="AD17" s="9">
        <f t="shared" si="9"/>
        <v>10.963765639731403</v>
      </c>
      <c r="AE17" s="2">
        <f t="shared" si="10"/>
        <v>312.38686320144814</v>
      </c>
      <c r="AF17" s="2">
        <f t="shared" si="11"/>
        <v>376.7152355354364</v>
      </c>
      <c r="AG17" s="3">
        <f t="shared" si="12"/>
        <v>-17.076127075815364</v>
      </c>
      <c r="AH17"/>
      <c r="AI17"/>
      <c r="AJ17"/>
      <c r="AK17"/>
      <c r="AL17"/>
      <c r="AM17"/>
      <c r="AN17"/>
      <c r="AO17"/>
      <c r="AP17"/>
      <c r="AQ17"/>
    </row>
    <row r="18" spans="1:43" s="29" customFormat="1" ht="12.75">
      <c r="A18" s="25" t="s">
        <v>29</v>
      </c>
      <c r="B18" s="14">
        <v>172055</v>
      </c>
      <c r="C18" s="17">
        <v>4917</v>
      </c>
      <c r="D18" s="3">
        <f t="shared" si="0"/>
        <v>28.57807096567958</v>
      </c>
      <c r="E18" s="17">
        <v>5038</v>
      </c>
      <c r="F18" s="4">
        <f aca="true" t="shared" si="20" ref="F18:F30">SUM(E18/B18*1000)</f>
        <v>29.281334457005027</v>
      </c>
      <c r="G18" s="4">
        <f aca="true" t="shared" si="21" ref="G18:G30">SUM(C18/E18*100-100)</f>
        <v>-2.4017467248908275</v>
      </c>
      <c r="H18" s="2">
        <v>983</v>
      </c>
      <c r="I18" s="2">
        <v>999</v>
      </c>
      <c r="J18" s="4">
        <f t="shared" si="13"/>
        <v>-1.601601601601601</v>
      </c>
      <c r="K18" s="2">
        <v>1036</v>
      </c>
      <c r="L18" s="2">
        <v>1015</v>
      </c>
      <c r="M18" s="4">
        <f t="shared" si="14"/>
        <v>2.068965517241381</v>
      </c>
      <c r="N18" s="2">
        <f t="shared" si="15"/>
        <v>6936</v>
      </c>
      <c r="O18" s="2">
        <f t="shared" si="16"/>
        <v>7052</v>
      </c>
      <c r="P18" s="4">
        <f t="shared" si="17"/>
        <v>-1.6449234259784475</v>
      </c>
      <c r="Q18" s="1" t="s">
        <v>29</v>
      </c>
      <c r="R18" s="17">
        <v>84843</v>
      </c>
      <c r="S18" s="17">
        <v>87481</v>
      </c>
      <c r="T18" s="4">
        <f aca="true" t="shared" si="22" ref="T18:T30">SUM(R18/S18*100-100)</f>
        <v>-3.0155119397354895</v>
      </c>
      <c r="U18" s="2">
        <f aca="true" t="shared" si="23" ref="U18:U30">SUM(R18/B18*1000)</f>
        <v>493.11557350847113</v>
      </c>
      <c r="V18" s="2">
        <f aca="true" t="shared" si="24" ref="V18:V30">S18/B18*1000</f>
        <v>508.4478800383598</v>
      </c>
      <c r="W18" s="2">
        <f aca="true" t="shared" si="25" ref="W18:W30">SUM(R18/C18*1000)</f>
        <v>17255.03355704698</v>
      </c>
      <c r="X18" s="2">
        <f aca="true" t="shared" si="26" ref="X18:X30">S18/E18*1000</f>
        <v>17364.231838030963</v>
      </c>
      <c r="Y18" s="4">
        <f t="shared" si="18"/>
        <v>-0.6288690568206903</v>
      </c>
      <c r="Z18" s="17">
        <v>2140</v>
      </c>
      <c r="AA18" s="17">
        <v>2205</v>
      </c>
      <c r="AB18" s="4">
        <f t="shared" si="19"/>
        <v>-2.94784580498866</v>
      </c>
      <c r="AC18" s="9">
        <f t="shared" si="8"/>
        <v>12.43788323501206</v>
      </c>
      <c r="AD18" s="9">
        <f t="shared" si="9"/>
        <v>12.815669408038127</v>
      </c>
      <c r="AE18" s="2">
        <f t="shared" si="10"/>
        <v>435.22473052674394</v>
      </c>
      <c r="AF18" s="2">
        <f t="shared" si="11"/>
        <v>437.67368003175864</v>
      </c>
      <c r="AG18" s="3">
        <f aca="true" t="shared" si="27" ref="AG18:AG30">(AE18/AF18*100-100)</f>
        <v>-0.5595377599212696</v>
      </c>
      <c r="AH18"/>
      <c r="AI18"/>
      <c r="AJ18"/>
      <c r="AK18"/>
      <c r="AL18"/>
      <c r="AM18"/>
      <c r="AN18"/>
      <c r="AO18"/>
      <c r="AP18"/>
      <c r="AQ18"/>
    </row>
    <row r="19" spans="1:43" s="29" customFormat="1" ht="12.75">
      <c r="A19" s="25" t="s">
        <v>30</v>
      </c>
      <c r="B19" s="14">
        <v>114818</v>
      </c>
      <c r="C19" s="17">
        <v>3562</v>
      </c>
      <c r="D19" s="3">
        <f t="shared" si="0"/>
        <v>31.02301032939086</v>
      </c>
      <c r="E19" s="17">
        <v>3468</v>
      </c>
      <c r="F19" s="4">
        <f t="shared" si="20"/>
        <v>30.204323363932485</v>
      </c>
      <c r="G19" s="4">
        <f t="shared" si="21"/>
        <v>2.7104959630911196</v>
      </c>
      <c r="H19" s="2">
        <v>654</v>
      </c>
      <c r="I19" s="2">
        <v>588</v>
      </c>
      <c r="J19" s="4">
        <f t="shared" si="13"/>
        <v>11.224489795918373</v>
      </c>
      <c r="K19" s="2">
        <v>372</v>
      </c>
      <c r="L19" s="2">
        <v>586</v>
      </c>
      <c r="M19" s="4">
        <f t="shared" si="14"/>
        <v>-36.51877133105802</v>
      </c>
      <c r="N19" s="2">
        <f t="shared" si="15"/>
        <v>4588</v>
      </c>
      <c r="O19" s="2">
        <f t="shared" si="16"/>
        <v>4642</v>
      </c>
      <c r="P19" s="4">
        <f t="shared" si="17"/>
        <v>-1.1632916846186987</v>
      </c>
      <c r="Q19" s="1" t="s">
        <v>30</v>
      </c>
      <c r="R19" s="17">
        <v>56032</v>
      </c>
      <c r="S19" s="17">
        <v>61661</v>
      </c>
      <c r="T19" s="4">
        <f t="shared" si="22"/>
        <v>-9.12894698431748</v>
      </c>
      <c r="U19" s="2">
        <f t="shared" si="23"/>
        <v>488.007106899615</v>
      </c>
      <c r="V19" s="2">
        <f t="shared" si="24"/>
        <v>537.0325210332875</v>
      </c>
      <c r="W19" s="2">
        <f t="shared" si="25"/>
        <v>15730.488489612577</v>
      </c>
      <c r="X19" s="2">
        <f t="shared" si="26"/>
        <v>17779.988465974624</v>
      </c>
      <c r="Y19" s="4">
        <f t="shared" si="18"/>
        <v>-11.527003970132782</v>
      </c>
      <c r="Z19" s="17">
        <v>933</v>
      </c>
      <c r="AA19" s="17">
        <v>1054</v>
      </c>
      <c r="AB19" s="4">
        <f t="shared" si="19"/>
        <v>-11.480075901328263</v>
      </c>
      <c r="AC19" s="9">
        <f t="shared" si="8"/>
        <v>8.125903603964534</v>
      </c>
      <c r="AD19" s="9">
        <f t="shared" si="9"/>
        <v>9.179745336097128</v>
      </c>
      <c r="AE19" s="2">
        <f t="shared" si="10"/>
        <v>261.9314991577765</v>
      </c>
      <c r="AF19" s="2">
        <f t="shared" si="11"/>
        <v>303.92156862745094</v>
      </c>
      <c r="AG19" s="3">
        <f t="shared" si="27"/>
        <v>-13.816087373892884</v>
      </c>
      <c r="AH19"/>
      <c r="AI19"/>
      <c r="AJ19"/>
      <c r="AK19"/>
      <c r="AL19"/>
      <c r="AM19"/>
      <c r="AN19"/>
      <c r="AO19"/>
      <c r="AP19"/>
      <c r="AQ19"/>
    </row>
    <row r="20" spans="1:43" s="29" customFormat="1" ht="12.75">
      <c r="A20" s="25" t="s">
        <v>31</v>
      </c>
      <c r="B20" s="14">
        <v>181043</v>
      </c>
      <c r="C20" s="17">
        <v>5440</v>
      </c>
      <c r="D20" s="3">
        <f t="shared" si="0"/>
        <v>30.0481101174859</v>
      </c>
      <c r="E20" s="17">
        <v>4943</v>
      </c>
      <c r="F20" s="4">
        <f t="shared" si="20"/>
        <v>27.302905939472943</v>
      </c>
      <c r="G20" s="4">
        <f t="shared" si="21"/>
        <v>10.05462269876594</v>
      </c>
      <c r="H20" s="2">
        <v>842</v>
      </c>
      <c r="I20" s="2">
        <v>822</v>
      </c>
      <c r="J20" s="4">
        <f t="shared" si="13"/>
        <v>2.4330900243308946</v>
      </c>
      <c r="K20" s="2">
        <v>420</v>
      </c>
      <c r="L20" s="2">
        <v>378</v>
      </c>
      <c r="M20" s="4">
        <f t="shared" si="14"/>
        <v>11.111111111111114</v>
      </c>
      <c r="N20" s="2">
        <f t="shared" si="15"/>
        <v>6702</v>
      </c>
      <c r="O20" s="2">
        <f t="shared" si="16"/>
        <v>6143</v>
      </c>
      <c r="P20" s="4">
        <f t="shared" si="17"/>
        <v>9.099788377014477</v>
      </c>
      <c r="Q20" s="1" t="s">
        <v>31</v>
      </c>
      <c r="R20" s="17">
        <v>92326</v>
      </c>
      <c r="S20" s="17">
        <v>81343</v>
      </c>
      <c r="T20" s="4">
        <f t="shared" si="22"/>
        <v>13.502083768732405</v>
      </c>
      <c r="U20" s="2">
        <f t="shared" si="23"/>
        <v>509.96724535055205</v>
      </c>
      <c r="V20" s="2">
        <f t="shared" si="24"/>
        <v>449.30209950122344</v>
      </c>
      <c r="W20" s="2">
        <f t="shared" si="25"/>
        <v>16971.691176470587</v>
      </c>
      <c r="X20" s="2">
        <f t="shared" si="26"/>
        <v>16456.200687841392</v>
      </c>
      <c r="Y20" s="4">
        <f t="shared" si="18"/>
        <v>3.1325000126551856</v>
      </c>
      <c r="Z20" s="17">
        <v>1503</v>
      </c>
      <c r="AA20" s="17">
        <v>1663</v>
      </c>
      <c r="AB20" s="4">
        <f t="shared" si="19"/>
        <v>-9.621166566446178</v>
      </c>
      <c r="AC20" s="9">
        <f t="shared" si="8"/>
        <v>8.30189512988627</v>
      </c>
      <c r="AD20" s="9">
        <f t="shared" si="9"/>
        <v>9.185663074518208</v>
      </c>
      <c r="AE20" s="2">
        <f t="shared" si="10"/>
        <v>276.2867647058824</v>
      </c>
      <c r="AF20" s="2">
        <f t="shared" si="11"/>
        <v>336.43536313979365</v>
      </c>
      <c r="AG20" s="3">
        <f t="shared" si="27"/>
        <v>-17.878203370945485</v>
      </c>
      <c r="AH20"/>
      <c r="AI20"/>
      <c r="AJ20"/>
      <c r="AK20"/>
      <c r="AL20"/>
      <c r="AM20"/>
      <c r="AN20"/>
      <c r="AO20"/>
      <c r="AP20"/>
      <c r="AQ20"/>
    </row>
    <row r="21" spans="1:43" s="29" customFormat="1" ht="12.75">
      <c r="A21" s="25" t="s">
        <v>32</v>
      </c>
      <c r="B21" s="14">
        <v>466408</v>
      </c>
      <c r="C21" s="17">
        <v>9399</v>
      </c>
      <c r="D21" s="3">
        <f t="shared" si="0"/>
        <v>20.15188418723521</v>
      </c>
      <c r="E21" s="17">
        <v>9054</v>
      </c>
      <c r="F21" s="4">
        <f t="shared" si="20"/>
        <v>19.412188470180613</v>
      </c>
      <c r="G21" s="4">
        <f t="shared" si="21"/>
        <v>3.810470510271699</v>
      </c>
      <c r="H21" s="2">
        <v>2426</v>
      </c>
      <c r="I21" s="2">
        <v>2695</v>
      </c>
      <c r="J21" s="4">
        <f t="shared" si="13"/>
        <v>-9.981447124304268</v>
      </c>
      <c r="K21" s="2">
        <v>842</v>
      </c>
      <c r="L21" s="2">
        <v>813</v>
      </c>
      <c r="M21" s="4">
        <f t="shared" si="14"/>
        <v>3.5670356703567023</v>
      </c>
      <c r="N21" s="2">
        <f t="shared" si="15"/>
        <v>12667</v>
      </c>
      <c r="O21" s="27">
        <f t="shared" si="16"/>
        <v>12562</v>
      </c>
      <c r="P21" s="4">
        <f t="shared" si="17"/>
        <v>0.8358541633497936</v>
      </c>
      <c r="Q21" s="25" t="s">
        <v>32</v>
      </c>
      <c r="R21" s="17">
        <v>181149</v>
      </c>
      <c r="S21" s="17">
        <v>174849</v>
      </c>
      <c r="T21" s="4">
        <f t="shared" si="22"/>
        <v>3.6031089683097974</v>
      </c>
      <c r="U21" s="2">
        <f t="shared" si="23"/>
        <v>388.3917085470232</v>
      </c>
      <c r="V21" s="2">
        <f t="shared" si="24"/>
        <v>374.8842215399393</v>
      </c>
      <c r="W21" s="2">
        <f t="shared" si="25"/>
        <v>19273.22055537823</v>
      </c>
      <c r="X21" s="27">
        <f t="shared" si="26"/>
        <v>19311.795891318754</v>
      </c>
      <c r="Y21" s="4">
        <f t="shared" si="18"/>
        <v>-0.19975012245166113</v>
      </c>
      <c r="Z21" s="17">
        <v>4777</v>
      </c>
      <c r="AA21" s="17">
        <v>6133</v>
      </c>
      <c r="AB21" s="4">
        <f t="shared" si="19"/>
        <v>-22.109897277025922</v>
      </c>
      <c r="AC21" s="9">
        <f t="shared" si="8"/>
        <v>10.242105624260304</v>
      </c>
      <c r="AD21" s="9">
        <f t="shared" si="9"/>
        <v>13.149431399118368</v>
      </c>
      <c r="AE21" s="2">
        <f t="shared" si="10"/>
        <v>508.24555803808914</v>
      </c>
      <c r="AF21" s="2">
        <f t="shared" si="11"/>
        <v>677.3801634636625</v>
      </c>
      <c r="AG21" s="3">
        <f t="shared" si="27"/>
        <v>-24.968933923416614</v>
      </c>
      <c r="AH21"/>
      <c r="AI21"/>
      <c r="AJ21"/>
      <c r="AK21"/>
      <c r="AL21"/>
      <c r="AM21"/>
      <c r="AN21"/>
      <c r="AO21"/>
      <c r="AP21"/>
      <c r="AQ21"/>
    </row>
    <row r="22" spans="1:43" s="29" customFormat="1" ht="12.75">
      <c r="A22" s="25" t="s">
        <v>33</v>
      </c>
      <c r="B22" s="14">
        <v>511249</v>
      </c>
      <c r="C22" s="17">
        <v>12071</v>
      </c>
      <c r="D22" s="3">
        <f t="shared" si="0"/>
        <v>23.610804128712232</v>
      </c>
      <c r="E22" s="17">
        <v>12150</v>
      </c>
      <c r="F22" s="4">
        <f t="shared" si="20"/>
        <v>23.76532765834261</v>
      </c>
      <c r="G22" s="4">
        <f t="shared" si="21"/>
        <v>-0.6502057613168688</v>
      </c>
      <c r="H22" s="2">
        <v>2513</v>
      </c>
      <c r="I22" s="2">
        <v>2431</v>
      </c>
      <c r="J22" s="4">
        <f t="shared" si="13"/>
        <v>3.3730974907445415</v>
      </c>
      <c r="K22" s="2">
        <v>1476</v>
      </c>
      <c r="L22" s="2">
        <v>1353</v>
      </c>
      <c r="M22" s="4">
        <f t="shared" si="14"/>
        <v>9.09090909090908</v>
      </c>
      <c r="N22" s="2">
        <f t="shared" si="15"/>
        <v>16060</v>
      </c>
      <c r="O22" s="2">
        <f t="shared" si="16"/>
        <v>15934</v>
      </c>
      <c r="P22" s="4">
        <f t="shared" si="17"/>
        <v>0.7907618928078222</v>
      </c>
      <c r="Q22" s="1" t="s">
        <v>33</v>
      </c>
      <c r="R22" s="17">
        <v>228721</v>
      </c>
      <c r="S22" s="17">
        <v>223602</v>
      </c>
      <c r="T22" s="4">
        <f t="shared" si="22"/>
        <v>2.289335515782497</v>
      </c>
      <c r="U22" s="2">
        <f t="shared" si="23"/>
        <v>447.37691418467324</v>
      </c>
      <c r="V22" s="2">
        <f t="shared" si="24"/>
        <v>437.36418066343407</v>
      </c>
      <c r="W22" s="2">
        <f t="shared" si="25"/>
        <v>18947.974484301216</v>
      </c>
      <c r="X22" s="2">
        <f t="shared" si="26"/>
        <v>18403.456790123455</v>
      </c>
      <c r="Y22" s="4">
        <f t="shared" si="18"/>
        <v>2.9587794314271747</v>
      </c>
      <c r="Z22" s="17">
        <v>4577</v>
      </c>
      <c r="AA22" s="17">
        <v>4486</v>
      </c>
      <c r="AB22" s="4">
        <f t="shared" si="19"/>
        <v>2.028533214444934</v>
      </c>
      <c r="AC22" s="9">
        <f t="shared" si="8"/>
        <v>8.952584748332026</v>
      </c>
      <c r="AD22" s="9">
        <f t="shared" si="9"/>
        <v>8.7745892901502</v>
      </c>
      <c r="AE22" s="2">
        <f t="shared" si="10"/>
        <v>379.17322508491424</v>
      </c>
      <c r="AF22" s="2">
        <f t="shared" si="11"/>
        <v>369.21810699588474</v>
      </c>
      <c r="AG22" s="3">
        <f t="shared" si="27"/>
        <v>2.6962702804660807</v>
      </c>
      <c r="AH22"/>
      <c r="AI22"/>
      <c r="AJ22"/>
      <c r="AK22"/>
      <c r="AL22"/>
      <c r="AM22"/>
      <c r="AN22"/>
      <c r="AO22"/>
      <c r="AP22"/>
      <c r="AQ22"/>
    </row>
    <row r="23" spans="1:43" s="29" customFormat="1" ht="12.75">
      <c r="A23" s="25" t="s">
        <v>34</v>
      </c>
      <c r="B23" s="14">
        <v>109172</v>
      </c>
      <c r="C23" s="17">
        <v>3321</v>
      </c>
      <c r="D23" s="3">
        <f aca="true" t="shared" si="28" ref="D23:D30">SUM(C23/B23*1000)</f>
        <v>30.41988788334005</v>
      </c>
      <c r="E23" s="17">
        <v>3393</v>
      </c>
      <c r="F23" s="4">
        <f t="shared" si="20"/>
        <v>31.079397647748507</v>
      </c>
      <c r="G23" s="4">
        <f t="shared" si="21"/>
        <v>-2.1220159151193627</v>
      </c>
      <c r="H23" s="2">
        <v>292</v>
      </c>
      <c r="I23" s="2">
        <v>294</v>
      </c>
      <c r="J23" s="4">
        <f t="shared" si="13"/>
        <v>-0.6802721088435391</v>
      </c>
      <c r="K23" s="2">
        <v>463</v>
      </c>
      <c r="L23" s="2">
        <v>418</v>
      </c>
      <c r="M23" s="4">
        <f t="shared" si="14"/>
        <v>10.765550239234443</v>
      </c>
      <c r="N23" s="2">
        <f t="shared" si="15"/>
        <v>4076</v>
      </c>
      <c r="O23" s="27">
        <f t="shared" si="16"/>
        <v>4105</v>
      </c>
      <c r="P23" s="4">
        <f t="shared" si="17"/>
        <v>-0.7064555420219278</v>
      </c>
      <c r="Q23" s="25" t="s">
        <v>34</v>
      </c>
      <c r="R23" s="17">
        <v>61060</v>
      </c>
      <c r="S23" s="17">
        <v>66783</v>
      </c>
      <c r="T23" s="4">
        <f t="shared" si="22"/>
        <v>-8.569546141982244</v>
      </c>
      <c r="U23" s="2">
        <f t="shared" si="23"/>
        <v>559.300919649727</v>
      </c>
      <c r="V23" s="2">
        <f t="shared" si="24"/>
        <v>611.7227860623603</v>
      </c>
      <c r="W23" s="2">
        <f t="shared" si="25"/>
        <v>18386.028304727493</v>
      </c>
      <c r="X23" s="27">
        <f t="shared" si="26"/>
        <v>19682.581786030063</v>
      </c>
      <c r="Y23" s="4">
        <f t="shared" si="18"/>
        <v>-6.5873140800197945</v>
      </c>
      <c r="Z23" s="17">
        <v>866</v>
      </c>
      <c r="AA23" s="17">
        <v>923</v>
      </c>
      <c r="AB23" s="4">
        <f t="shared" si="19"/>
        <v>-6.175514626218842</v>
      </c>
      <c r="AC23" s="9">
        <f t="shared" si="8"/>
        <v>7.932436888579489</v>
      </c>
      <c r="AD23" s="9">
        <f t="shared" si="9"/>
        <v>8.454548785402851</v>
      </c>
      <c r="AE23" s="2">
        <f t="shared" si="10"/>
        <v>260.7648298705209</v>
      </c>
      <c r="AF23" s="2">
        <f t="shared" si="11"/>
        <v>272.0306513409962</v>
      </c>
      <c r="AG23" s="3">
        <f t="shared" si="27"/>
        <v>-4.1413794419634655</v>
      </c>
      <c r="AH23"/>
      <c r="AI23"/>
      <c r="AJ23"/>
      <c r="AK23"/>
      <c r="AL23"/>
      <c r="AM23"/>
      <c r="AN23"/>
      <c r="AO23"/>
      <c r="AP23"/>
      <c r="AQ23"/>
    </row>
    <row r="24" spans="1:43" s="29" customFormat="1" ht="12.75">
      <c r="A24" s="25" t="s">
        <v>35</v>
      </c>
      <c r="B24" s="14">
        <v>263870</v>
      </c>
      <c r="C24" s="17">
        <v>6946</v>
      </c>
      <c r="D24" s="3">
        <f t="shared" si="28"/>
        <v>26.323568423845074</v>
      </c>
      <c r="E24" s="17">
        <v>6487</v>
      </c>
      <c r="F24" s="4">
        <f t="shared" si="20"/>
        <v>24.584075491719407</v>
      </c>
      <c r="G24" s="4">
        <f t="shared" si="21"/>
        <v>7.075689841220907</v>
      </c>
      <c r="H24" s="2">
        <v>1152</v>
      </c>
      <c r="I24" s="2">
        <v>1225</v>
      </c>
      <c r="J24" s="4">
        <f t="shared" si="13"/>
        <v>-5.959183673469397</v>
      </c>
      <c r="K24" s="2">
        <v>774</v>
      </c>
      <c r="L24" s="2">
        <v>738</v>
      </c>
      <c r="M24" s="4">
        <f t="shared" si="14"/>
        <v>4.878048780487802</v>
      </c>
      <c r="N24" s="2">
        <f t="shared" si="15"/>
        <v>8872</v>
      </c>
      <c r="O24" s="2">
        <f t="shared" si="16"/>
        <v>8450</v>
      </c>
      <c r="P24" s="4">
        <f t="shared" si="17"/>
        <v>4.994082840236686</v>
      </c>
      <c r="Q24" s="1" t="s">
        <v>35</v>
      </c>
      <c r="R24" s="17">
        <v>120266</v>
      </c>
      <c r="S24" s="17">
        <v>124263</v>
      </c>
      <c r="T24" s="4">
        <f t="shared" si="22"/>
        <v>-3.2165648664526145</v>
      </c>
      <c r="U24" s="2">
        <f t="shared" si="23"/>
        <v>455.77746617652633</v>
      </c>
      <c r="V24" s="2">
        <f t="shared" si="24"/>
        <v>470.92507674233525</v>
      </c>
      <c r="W24" s="2">
        <f t="shared" si="25"/>
        <v>17314.425568672617</v>
      </c>
      <c r="X24" s="2">
        <f t="shared" si="26"/>
        <v>19155.696007399412</v>
      </c>
      <c r="Y24" s="4">
        <f t="shared" si="18"/>
        <v>-9.612130188407434</v>
      </c>
      <c r="Z24" s="17">
        <v>3456</v>
      </c>
      <c r="AA24" s="17">
        <v>2933</v>
      </c>
      <c r="AB24" s="4">
        <f t="shared" si="19"/>
        <v>17.831571769519257</v>
      </c>
      <c r="AC24" s="9">
        <f t="shared" si="8"/>
        <v>13.097358547769735</v>
      </c>
      <c r="AD24" s="9">
        <f t="shared" si="9"/>
        <v>11.115321938833517</v>
      </c>
      <c r="AE24" s="2">
        <f t="shared" si="10"/>
        <v>497.55254822919665</v>
      </c>
      <c r="AF24" s="2">
        <f t="shared" si="11"/>
        <v>452.13503930938805</v>
      </c>
      <c r="AG24" s="3">
        <f t="shared" si="27"/>
        <v>10.045120366955288</v>
      </c>
      <c r="AH24"/>
      <c r="AI24"/>
      <c r="AJ24"/>
      <c r="AK24"/>
      <c r="AL24"/>
      <c r="AM24"/>
      <c r="AN24"/>
      <c r="AO24"/>
      <c r="AP24"/>
      <c r="AQ24"/>
    </row>
    <row r="25" spans="1:43" s="29" customFormat="1" ht="12.75">
      <c r="A25" s="26" t="s">
        <v>36</v>
      </c>
      <c r="B25" s="14">
        <v>310066</v>
      </c>
      <c r="C25" s="17">
        <v>8750</v>
      </c>
      <c r="D25" s="33">
        <f t="shared" si="28"/>
        <v>28.21979836550928</v>
      </c>
      <c r="E25" s="17">
        <v>8498</v>
      </c>
      <c r="F25" s="22">
        <f t="shared" si="20"/>
        <v>27.407068172582612</v>
      </c>
      <c r="G25" s="22">
        <f t="shared" si="21"/>
        <v>2.965403624382205</v>
      </c>
      <c r="H25" s="14">
        <v>856</v>
      </c>
      <c r="I25" s="14">
        <v>1225</v>
      </c>
      <c r="J25" s="22">
        <f t="shared" si="13"/>
        <v>-30.122448979591837</v>
      </c>
      <c r="K25" s="14">
        <v>1048</v>
      </c>
      <c r="L25" s="14">
        <v>738</v>
      </c>
      <c r="M25" s="22">
        <f t="shared" si="14"/>
        <v>42.00542005420053</v>
      </c>
      <c r="N25" s="14">
        <f t="shared" si="15"/>
        <v>10654</v>
      </c>
      <c r="O25" s="14">
        <f t="shared" si="16"/>
        <v>10461</v>
      </c>
      <c r="P25" s="22">
        <f t="shared" si="17"/>
        <v>1.8449479017302366</v>
      </c>
      <c r="Q25" s="13" t="s">
        <v>36</v>
      </c>
      <c r="R25" s="17">
        <v>156395</v>
      </c>
      <c r="S25" s="17">
        <v>134336</v>
      </c>
      <c r="T25" s="22">
        <f t="shared" si="22"/>
        <v>16.420765840876612</v>
      </c>
      <c r="U25" s="14">
        <f t="shared" si="23"/>
        <v>504.3926131855798</v>
      </c>
      <c r="V25" s="14">
        <f t="shared" si="24"/>
        <v>433.24969522617766</v>
      </c>
      <c r="W25" s="14">
        <f t="shared" si="25"/>
        <v>17873.714285714286</v>
      </c>
      <c r="X25" s="14">
        <f t="shared" si="26"/>
        <v>15807.954812897153</v>
      </c>
      <c r="Y25" s="22">
        <f t="shared" si="18"/>
        <v>13.067847784659364</v>
      </c>
      <c r="Z25" s="17">
        <v>5174</v>
      </c>
      <c r="AA25" s="17">
        <v>5603</v>
      </c>
      <c r="AB25" s="4">
        <f t="shared" si="19"/>
        <v>-7.656612529002317</v>
      </c>
      <c r="AC25" s="34">
        <f t="shared" si="8"/>
        <v>16.68676991350229</v>
      </c>
      <c r="AD25" s="34">
        <f t="shared" si="9"/>
        <v>18.070346313365544</v>
      </c>
      <c r="AE25" s="14">
        <f t="shared" si="10"/>
        <v>591.3142857142857</v>
      </c>
      <c r="AF25" s="14">
        <f t="shared" si="11"/>
        <v>659.331607437044</v>
      </c>
      <c r="AG25" s="33">
        <f t="shared" si="27"/>
        <v>-10.316102088167057</v>
      </c>
      <c r="AH25"/>
      <c r="AI25"/>
      <c r="AJ25"/>
      <c r="AK25"/>
      <c r="AL25"/>
      <c r="AM25"/>
      <c r="AN25"/>
      <c r="AO25"/>
      <c r="AP25"/>
      <c r="AQ25"/>
    </row>
    <row r="26" spans="1:43" s="29" customFormat="1" ht="12.75">
      <c r="A26" s="26" t="s">
        <v>42</v>
      </c>
      <c r="B26" s="14">
        <v>135764</v>
      </c>
      <c r="C26" s="17">
        <v>4323</v>
      </c>
      <c r="D26" s="33">
        <f t="shared" si="28"/>
        <v>31.84201997584043</v>
      </c>
      <c r="E26" s="17">
        <v>4228</v>
      </c>
      <c r="F26" s="22">
        <f>SUM(E26/B26*1000)</f>
        <v>31.142276302996375</v>
      </c>
      <c r="G26" s="22">
        <f>SUM(C26/E26*100-100)</f>
        <v>2.2469252601703005</v>
      </c>
      <c r="H26" s="14">
        <v>365</v>
      </c>
      <c r="I26" s="14">
        <v>394</v>
      </c>
      <c r="J26" s="22">
        <f t="shared" si="13"/>
        <v>-7.360406091370564</v>
      </c>
      <c r="K26" s="14">
        <v>498</v>
      </c>
      <c r="L26" s="14">
        <v>574</v>
      </c>
      <c r="M26" s="22">
        <f t="shared" si="14"/>
        <v>-13.240418118466906</v>
      </c>
      <c r="N26" s="14">
        <f t="shared" si="15"/>
        <v>5186</v>
      </c>
      <c r="O26" s="35">
        <f t="shared" si="16"/>
        <v>5196</v>
      </c>
      <c r="P26" s="22">
        <f t="shared" si="17"/>
        <v>-0.1924557351809142</v>
      </c>
      <c r="Q26" s="26" t="s">
        <v>42</v>
      </c>
      <c r="R26" s="17">
        <v>84957</v>
      </c>
      <c r="S26" s="17">
        <v>76130</v>
      </c>
      <c r="T26" s="22">
        <f t="shared" si="22"/>
        <v>11.594640746092196</v>
      </c>
      <c r="U26" s="14">
        <f>SUM(R26/B26*1000)</f>
        <v>625.7697180401285</v>
      </c>
      <c r="V26" s="14">
        <f>S26/B26*1000</f>
        <v>560.7524822486079</v>
      </c>
      <c r="W26" s="14">
        <f>SUM(R26/C26*1000)</f>
        <v>19652.32477446218</v>
      </c>
      <c r="X26" s="35">
        <f>S26/E26*1000</f>
        <v>18006.149479659412</v>
      </c>
      <c r="Y26" s="22">
        <f t="shared" si="18"/>
        <v>9.14229495130185</v>
      </c>
      <c r="Z26" s="17">
        <v>1246</v>
      </c>
      <c r="AA26" s="17">
        <v>1132</v>
      </c>
      <c r="AB26" s="4">
        <f t="shared" si="19"/>
        <v>10.070671378091873</v>
      </c>
      <c r="AC26" s="34">
        <f t="shared" si="8"/>
        <v>9.177690698565158</v>
      </c>
      <c r="AD26" s="34">
        <f t="shared" si="9"/>
        <v>8.337998291152294</v>
      </c>
      <c r="AE26" s="14">
        <f t="shared" si="10"/>
        <v>288.22576914179973</v>
      </c>
      <c r="AF26" s="14">
        <f t="shared" si="11"/>
        <v>267.7388836329234</v>
      </c>
      <c r="AG26" s="33">
        <f>(AE26/AF26*100-100)</f>
        <v>7.651815541654528</v>
      </c>
      <c r="AH26"/>
      <c r="AI26"/>
      <c r="AJ26"/>
      <c r="AK26"/>
      <c r="AL26"/>
      <c r="AM26"/>
      <c r="AN26"/>
      <c r="AO26"/>
      <c r="AP26"/>
      <c r="AQ26"/>
    </row>
    <row r="27" spans="1:43" s="29" customFormat="1" ht="12.75">
      <c r="A27" s="26" t="s">
        <v>43</v>
      </c>
      <c r="B27" s="14">
        <v>241712</v>
      </c>
      <c r="C27" s="17">
        <v>8109</v>
      </c>
      <c r="D27" s="33">
        <f t="shared" si="28"/>
        <v>33.54818958098895</v>
      </c>
      <c r="E27" s="17">
        <v>8027</v>
      </c>
      <c r="F27" s="22">
        <f>SUM(E27/B27*1000)</f>
        <v>33.20894287416429</v>
      </c>
      <c r="G27" s="22">
        <f>SUM(C27/E27*100-100)</f>
        <v>1.0215522611187282</v>
      </c>
      <c r="H27" s="14">
        <v>716</v>
      </c>
      <c r="I27" s="14">
        <v>768</v>
      </c>
      <c r="J27" s="22">
        <f t="shared" si="13"/>
        <v>-6.770833333333343</v>
      </c>
      <c r="K27" s="14">
        <v>647</v>
      </c>
      <c r="L27" s="14">
        <v>752</v>
      </c>
      <c r="M27" s="22">
        <f t="shared" si="14"/>
        <v>-13.962765957446805</v>
      </c>
      <c r="N27" s="14">
        <f t="shared" si="15"/>
        <v>9472</v>
      </c>
      <c r="O27" s="14">
        <f t="shared" si="16"/>
        <v>9547</v>
      </c>
      <c r="P27" s="22">
        <f t="shared" si="17"/>
        <v>-0.7855870954226418</v>
      </c>
      <c r="Q27" s="13" t="s">
        <v>43</v>
      </c>
      <c r="R27" s="17">
        <v>160615</v>
      </c>
      <c r="S27" s="17">
        <v>168768</v>
      </c>
      <c r="T27" s="22">
        <f>SUM(R27/S27*100-100)</f>
        <v>-4.830892112248762</v>
      </c>
      <c r="U27" s="14">
        <f>SUM(R27/B27*1000)</f>
        <v>664.4891441053816</v>
      </c>
      <c r="V27" s="14">
        <f>S27/B27*1000</f>
        <v>698.2193685046667</v>
      </c>
      <c r="W27" s="14">
        <f>SUM(R27/C27*1000)</f>
        <v>19807.004562831422</v>
      </c>
      <c r="X27" s="14">
        <f>S27/E27*1000</f>
        <v>21025.040488351813</v>
      </c>
      <c r="Y27" s="22">
        <f t="shared" si="18"/>
        <v>-5.793263162538025</v>
      </c>
      <c r="Z27" s="17">
        <v>4185</v>
      </c>
      <c r="AA27" s="17">
        <v>3822</v>
      </c>
      <c r="AB27" s="4">
        <f t="shared" si="19"/>
        <v>9.49764521193093</v>
      </c>
      <c r="AC27" s="34">
        <f t="shared" si="8"/>
        <v>17.313993512941018</v>
      </c>
      <c r="AD27" s="34">
        <f t="shared" si="9"/>
        <v>15.81220626199775</v>
      </c>
      <c r="AE27" s="14">
        <f t="shared" si="10"/>
        <v>516.0932297447281</v>
      </c>
      <c r="AF27" s="14">
        <f t="shared" si="11"/>
        <v>476.1430173165566</v>
      </c>
      <c r="AG27" s="33">
        <f>(AE27/AF27*100-100)</f>
        <v>8.39038082577008</v>
      </c>
      <c r="AH27"/>
      <c r="AI27"/>
      <c r="AJ27"/>
      <c r="AK27"/>
      <c r="AL27"/>
      <c r="AM27"/>
      <c r="AN27"/>
      <c r="AO27"/>
      <c r="AP27"/>
      <c r="AQ27"/>
    </row>
    <row r="28" spans="1:43" s="29" customFormat="1" ht="12.75">
      <c r="A28" s="26" t="s">
        <v>37</v>
      </c>
      <c r="B28" s="14">
        <v>163439</v>
      </c>
      <c r="C28" s="17">
        <v>4575</v>
      </c>
      <c r="D28" s="33">
        <f t="shared" si="28"/>
        <v>27.992094910027593</v>
      </c>
      <c r="E28" s="17">
        <v>4623</v>
      </c>
      <c r="F28" s="22">
        <f t="shared" si="20"/>
        <v>28.28578246318198</v>
      </c>
      <c r="G28" s="22">
        <f t="shared" si="21"/>
        <v>-1.0382868267358845</v>
      </c>
      <c r="H28" s="14">
        <v>661</v>
      </c>
      <c r="I28" s="14">
        <v>847</v>
      </c>
      <c r="J28" s="22">
        <f t="shared" si="13"/>
        <v>-21.959858323494686</v>
      </c>
      <c r="K28" s="14">
        <v>278</v>
      </c>
      <c r="L28" s="14">
        <v>309</v>
      </c>
      <c r="M28" s="22">
        <f t="shared" si="14"/>
        <v>-10.032362459546931</v>
      </c>
      <c r="N28" s="14">
        <f t="shared" si="15"/>
        <v>5514</v>
      </c>
      <c r="O28" s="14">
        <f t="shared" si="16"/>
        <v>5779</v>
      </c>
      <c r="P28" s="22">
        <f t="shared" si="17"/>
        <v>-4.5855684374459145</v>
      </c>
      <c r="Q28" s="13" t="s">
        <v>37</v>
      </c>
      <c r="R28" s="17">
        <v>90374</v>
      </c>
      <c r="S28" s="17">
        <v>94530</v>
      </c>
      <c r="T28" s="22">
        <f t="shared" si="22"/>
        <v>-4.396487887443129</v>
      </c>
      <c r="U28" s="14">
        <f t="shared" si="23"/>
        <v>552.9524776828052</v>
      </c>
      <c r="V28" s="14">
        <f t="shared" si="24"/>
        <v>578.3809249934227</v>
      </c>
      <c r="W28" s="14">
        <f t="shared" si="25"/>
        <v>19753.879781420765</v>
      </c>
      <c r="X28" s="14">
        <f t="shared" si="26"/>
        <v>20447.761194029852</v>
      </c>
      <c r="Y28" s="22">
        <f t="shared" si="18"/>
        <v>-3.39343464560649</v>
      </c>
      <c r="Z28" s="17">
        <v>4068</v>
      </c>
      <c r="AA28" s="17">
        <v>3411</v>
      </c>
      <c r="AB28" s="4">
        <f t="shared" si="19"/>
        <v>19.26121372031662</v>
      </c>
      <c r="AC28" s="34">
        <f t="shared" si="8"/>
        <v>24.890020129834372</v>
      </c>
      <c r="AD28" s="34">
        <f t="shared" si="9"/>
        <v>20.87017174603369</v>
      </c>
      <c r="AE28" s="14">
        <f t="shared" si="10"/>
        <v>889.1803278688525</v>
      </c>
      <c r="AF28" s="14">
        <f t="shared" si="11"/>
        <v>737.8325762491888</v>
      </c>
      <c r="AG28" s="33">
        <f t="shared" si="27"/>
        <v>20.512478913447836</v>
      </c>
      <c r="AH28"/>
      <c r="AI28"/>
      <c r="AJ28"/>
      <c r="AK28"/>
      <c r="AL28"/>
      <c r="AM28"/>
      <c r="AN28"/>
      <c r="AO28"/>
      <c r="AP28"/>
      <c r="AQ28"/>
    </row>
    <row r="29" spans="1:43" s="29" customFormat="1" ht="12.75">
      <c r="A29" s="26" t="s">
        <v>44</v>
      </c>
      <c r="B29" s="14">
        <v>75683</v>
      </c>
      <c r="C29" s="17">
        <v>2020</v>
      </c>
      <c r="D29" s="33">
        <f t="shared" si="28"/>
        <v>26.690273905632704</v>
      </c>
      <c r="E29" s="17">
        <v>1933</v>
      </c>
      <c r="F29" s="22">
        <f>SUM(E29/B29*1000)</f>
        <v>25.54074230672674</v>
      </c>
      <c r="G29" s="22">
        <f>SUM(C29/E29*100-100)</f>
        <v>4.5007759958613605</v>
      </c>
      <c r="H29" s="14">
        <v>157</v>
      </c>
      <c r="I29" s="14">
        <v>256</v>
      </c>
      <c r="J29" s="22">
        <f t="shared" si="13"/>
        <v>-38.671875</v>
      </c>
      <c r="K29" s="14">
        <v>137</v>
      </c>
      <c r="L29" s="14">
        <v>172</v>
      </c>
      <c r="M29" s="22">
        <f t="shared" si="14"/>
        <v>-20.34883720930233</v>
      </c>
      <c r="N29" s="14">
        <f t="shared" si="15"/>
        <v>2314</v>
      </c>
      <c r="O29" s="35">
        <f t="shared" si="16"/>
        <v>2361</v>
      </c>
      <c r="P29" s="22">
        <f t="shared" si="17"/>
        <v>-1.9906819144430443</v>
      </c>
      <c r="Q29" s="26" t="s">
        <v>44</v>
      </c>
      <c r="R29" s="17">
        <v>36142</v>
      </c>
      <c r="S29" s="17">
        <v>36269</v>
      </c>
      <c r="T29" s="22">
        <f>SUM(R29/S29*100-100)</f>
        <v>-0.3501612947696344</v>
      </c>
      <c r="U29" s="14">
        <f>SUM(R29/B29*1000)</f>
        <v>477.5444948006818</v>
      </c>
      <c r="V29" s="14">
        <f>S29/B29*1000</f>
        <v>479.2225466749468</v>
      </c>
      <c r="W29" s="14">
        <f>SUM(R29/C29*1000)</f>
        <v>17892.07920792079</v>
      </c>
      <c r="X29" s="35">
        <f>S29/E29*1000</f>
        <v>18763.062596999484</v>
      </c>
      <c r="Y29" s="22">
        <f t="shared" si="18"/>
        <v>-4.642010783559286</v>
      </c>
      <c r="Z29" s="17">
        <v>1616</v>
      </c>
      <c r="AA29" s="17">
        <v>1627</v>
      </c>
      <c r="AB29" s="4">
        <f t="shared" si="19"/>
        <v>-0.6760909649661926</v>
      </c>
      <c r="AC29" s="34">
        <f t="shared" si="8"/>
        <v>21.352219124506163</v>
      </c>
      <c r="AD29" s="34">
        <f t="shared" si="9"/>
        <v>21.497562200229908</v>
      </c>
      <c r="AE29" s="14">
        <f t="shared" si="10"/>
        <v>800</v>
      </c>
      <c r="AF29" s="14">
        <f t="shared" si="11"/>
        <v>841.6968442834971</v>
      </c>
      <c r="AG29" s="33">
        <f>(AE29/AF29*100-100)</f>
        <v>-4.953902888752296</v>
      </c>
      <c r="AH29"/>
      <c r="AI29"/>
      <c r="AJ29"/>
      <c r="AK29"/>
      <c r="AL29"/>
      <c r="AM29"/>
      <c r="AN29"/>
      <c r="AO29"/>
      <c r="AP29"/>
      <c r="AQ29"/>
    </row>
    <row r="30" spans="1:33" ht="12.75">
      <c r="A30" s="26" t="s">
        <v>38</v>
      </c>
      <c r="B30" s="48">
        <v>5166969</v>
      </c>
      <c r="C30" s="44">
        <f>SUM(C12:C29)</f>
        <v>134653</v>
      </c>
      <c r="D30" s="37">
        <f t="shared" si="28"/>
        <v>26.06034601717177</v>
      </c>
      <c r="E30" s="44">
        <v>130488</v>
      </c>
      <c r="F30" s="38">
        <f t="shared" si="20"/>
        <v>25.25426415370404</v>
      </c>
      <c r="G30" s="38">
        <f t="shared" si="21"/>
        <v>3.1918643859971922</v>
      </c>
      <c r="H30" s="39">
        <f>SUM(H12:H29)</f>
        <v>20650</v>
      </c>
      <c r="I30" s="35">
        <v>21893</v>
      </c>
      <c r="J30" s="40">
        <f t="shared" si="13"/>
        <v>-5.677613849175529</v>
      </c>
      <c r="K30" s="39">
        <f>SUM(K12:K29)</f>
        <v>17509</v>
      </c>
      <c r="L30" s="35">
        <v>16485</v>
      </c>
      <c r="M30" s="40">
        <f t="shared" si="14"/>
        <v>6.211707612981485</v>
      </c>
      <c r="N30" s="35">
        <f t="shared" si="15"/>
        <v>172812</v>
      </c>
      <c r="O30" s="39">
        <f>SUM(O12:O29)</f>
        <v>168866</v>
      </c>
      <c r="P30" s="40">
        <f t="shared" si="17"/>
        <v>2.336764061445166</v>
      </c>
      <c r="Q30" s="36" t="s">
        <v>38</v>
      </c>
      <c r="R30" s="43">
        <f>SUM(R12:R29)</f>
        <v>2505524</v>
      </c>
      <c r="S30" s="51">
        <v>2438223</v>
      </c>
      <c r="T30" s="38">
        <f t="shared" si="22"/>
        <v>2.7602479346638944</v>
      </c>
      <c r="U30" s="39">
        <f t="shared" si="23"/>
        <v>484.91175387349915</v>
      </c>
      <c r="V30" s="39">
        <f t="shared" si="24"/>
        <v>471.8865160599957</v>
      </c>
      <c r="W30" s="39">
        <f t="shared" si="25"/>
        <v>18607.264598635007</v>
      </c>
      <c r="X30" s="39">
        <f t="shared" si="26"/>
        <v>18685.41934890565</v>
      </c>
      <c r="Y30" s="40">
        <f t="shared" si="18"/>
        <v>-0.4182659688353141</v>
      </c>
      <c r="Z30" s="43">
        <f>SUM(Z12:Z29)</f>
        <v>63484</v>
      </c>
      <c r="AA30" s="51">
        <v>62766</v>
      </c>
      <c r="AB30" s="4">
        <f t="shared" si="19"/>
        <v>1.1439314278430999</v>
      </c>
      <c r="AC30" s="41">
        <f t="shared" si="8"/>
        <v>12.28650684763156</v>
      </c>
      <c r="AD30" s="41">
        <f t="shared" si="9"/>
        <v>12.147547237074578</v>
      </c>
      <c r="AE30" s="39">
        <f t="shared" si="10"/>
        <v>471.4636881465693</v>
      </c>
      <c r="AF30" s="39">
        <f t="shared" si="11"/>
        <v>481.0097480228067</v>
      </c>
      <c r="AG30" s="42">
        <f t="shared" si="27"/>
        <v>-1.9845876129281237</v>
      </c>
    </row>
    <row r="31" spans="1:33" ht="12.75">
      <c r="A31" s="8"/>
      <c r="B31" s="15"/>
      <c r="C31" s="19"/>
      <c r="D31" s="5"/>
      <c r="E31" s="18"/>
      <c r="F31" s="7"/>
      <c r="G31" s="7"/>
      <c r="H31" s="7"/>
      <c r="I31" s="7"/>
      <c r="J31" s="7"/>
      <c r="K31" s="7"/>
      <c r="M31" s="7"/>
      <c r="N31" s="7"/>
      <c r="O31" s="7"/>
      <c r="P31" s="7"/>
      <c r="Q31" s="7"/>
      <c r="R31" s="17"/>
      <c r="S31" s="17"/>
      <c r="T31" s="7"/>
      <c r="U31" s="2"/>
      <c r="V31" s="2"/>
      <c r="W31" s="2"/>
      <c r="X31" s="2"/>
      <c r="Y31" s="2"/>
      <c r="Z31" s="17"/>
      <c r="AA31" s="17"/>
      <c r="AB31" s="7"/>
      <c r="AC31" s="10"/>
      <c r="AD31" s="9"/>
      <c r="AE31" s="11"/>
      <c r="AF31" s="2"/>
      <c r="AG31" s="3"/>
    </row>
    <row r="32" spans="1:13" ht="12.75">
      <c r="A32" s="49" t="s">
        <v>55</v>
      </c>
      <c r="B32" s="29"/>
      <c r="F32" s="24"/>
      <c r="H32" s="28"/>
      <c r="I32" s="28"/>
      <c r="J32" s="28"/>
      <c r="K32" s="28"/>
      <c r="M32" s="32"/>
    </row>
    <row r="33" spans="1:25" ht="12.75">
      <c r="A33" s="29"/>
      <c r="B33" s="29"/>
      <c r="C33" s="24"/>
      <c r="D33" s="24"/>
      <c r="E33" s="25"/>
      <c r="F33" s="25"/>
      <c r="G33" s="25"/>
      <c r="H33" s="25"/>
      <c r="I33" s="25"/>
      <c r="J33" s="25"/>
      <c r="K33" s="1"/>
      <c r="L33" s="2"/>
      <c r="O33" s="2"/>
      <c r="P33" s="2"/>
      <c r="Y33" s="24"/>
    </row>
    <row r="34" spans="1:28" ht="12.75">
      <c r="A34" s="8"/>
      <c r="C34" s="24"/>
      <c r="D34" s="24"/>
      <c r="E34" s="24"/>
      <c r="F34" s="24"/>
      <c r="M34" s="2"/>
      <c r="N34" s="2"/>
      <c r="Q34" s="2"/>
      <c r="R34" s="2"/>
      <c r="Z34" s="2"/>
      <c r="AA34" s="2"/>
      <c r="AB34" s="6"/>
    </row>
    <row r="35" ht="12.75">
      <c r="A35" s="8"/>
    </row>
    <row r="36" spans="1:4" ht="12.75">
      <c r="A36" s="8"/>
      <c r="B36" s="24"/>
      <c r="C36" s="24"/>
      <c r="D36" s="24"/>
    </row>
    <row r="37" ht="12.75">
      <c r="A37" s="8"/>
    </row>
    <row r="38" ht="12.75">
      <c r="A38" s="21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Amundsen, Geir</dc:creator>
  <cp:keywords/>
  <dc:description/>
  <cp:lastModifiedBy>Bjørg Serigstad</cp:lastModifiedBy>
  <cp:lastPrinted>2011-03-07T11:11:43Z</cp:lastPrinted>
  <dcterms:created xsi:type="dcterms:W3CDTF">2001-08-22T15:43:33Z</dcterms:created>
  <dcterms:modified xsi:type="dcterms:W3CDTF">2016-02-23T09:07:01Z</dcterms:modified>
  <cp:category/>
  <cp:version/>
  <cp:contentType/>
  <cp:contentStatus/>
</cp:coreProperties>
</file>